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4.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ướng dẫn" sheetId="1" state="visible" r:id="rId1"/>
    <sheet xmlns:r="http://schemas.openxmlformats.org/officeDocument/2006/relationships" name="Thông tin đầu vào" sheetId="2" state="visible" r:id="rId2"/>
    <sheet xmlns:r="http://schemas.openxmlformats.org/officeDocument/2006/relationships" name="Kết quả" sheetId="3" state="visible" r:id="rId3"/>
    <sheet xmlns:r="http://schemas.openxmlformats.org/officeDocument/2006/relationships" name="Theo dõi" sheetId="4" state="visible" r:id="rId4"/>
  </sheets>
  <definedNames/>
  <calcPr calcId="124519" fullCalcOnLoad="1"/>
</workbook>
</file>

<file path=xl/styles.xml><?xml version="1.0" encoding="utf-8"?>
<styleSheet xmlns="http://schemas.openxmlformats.org/spreadsheetml/2006/main">
  <numFmts count="9">
    <numFmt numFmtId="164" formatCode="0 &quot;tuổi&quot;"/>
    <numFmt numFmtId="165" formatCode="0 &quot;năm&quot;"/>
    <numFmt numFmtId="166" formatCode="#,##0 &quot;triệu&quot;"/>
    <numFmt numFmtId="167" formatCode="0.0%"/>
    <numFmt numFmtId="168" formatCode="#,##0.0 &quot;triệu&quot;"/>
    <numFmt numFmtId="169" formatCode="#,##0.0 &quot;tr/tháng&quot;"/>
    <numFmt numFmtId="170" formatCode="#,##0.0"/>
    <numFmt numFmtId="171" formatCode="+#.,##0.0;-#,##0.0;0.0"/>
    <numFmt numFmtId="172" formatCode="+#,##0.0;-#,##0.0;0.0"/>
  </numFmts>
  <fonts count="24">
    <font>
      <name val="Calibri"/>
      <family val="2"/>
      <color theme="1"/>
      <sz val="11"/>
      <scheme val="minor"/>
    </font>
    <font>
      <name val="Calibri"/>
      <b val="1"/>
      <color rgb="00C9A84C"/>
      <sz val="9"/>
    </font>
    <font>
      <name val="Calibri"/>
      <b val="1"/>
      <color rgb="00FFFFFF"/>
      <sz val="16"/>
    </font>
    <font>
      <name val="Calibri"/>
      <i val="1"/>
      <color rgb="00FFFFFF"/>
      <sz val="10"/>
    </font>
    <font>
      <name val="Calibri"/>
      <b val="1"/>
      <color rgb="00FFFFFF"/>
      <sz val="11"/>
    </font>
    <font>
      <name val="Calibri"/>
      <b val="1"/>
      <color rgb="001A3C5E"/>
      <sz val="10"/>
    </font>
    <font>
      <name val="Calibri"/>
      <color rgb="00000000"/>
      <sz val="10"/>
    </font>
    <font>
      <name val="Calibri"/>
      <b val="1"/>
      <color rgb="00B71C1C"/>
      <sz val="11"/>
    </font>
    <font>
      <name val="Calibri"/>
      <i val="1"/>
      <color rgb="00B71C1C"/>
      <sz val="9"/>
    </font>
    <font>
      <name val="Calibri"/>
      <i val="1"/>
      <color rgb="00777777"/>
      <sz val="8.5"/>
    </font>
    <font>
      <name val="Calibri"/>
      <b val="1"/>
      <color rgb="000000FF"/>
      <sz val="11"/>
    </font>
    <font>
      <name val="Calibri"/>
      <i val="1"/>
      <color rgb="00777777"/>
      <sz val="9"/>
    </font>
    <font>
      <name val="Calibri"/>
      <b val="1"/>
      <color rgb="00000000"/>
      <sz val="11"/>
    </font>
    <font>
      <name val="Calibri"/>
      <b val="1"/>
      <color rgb="00FFFFFF"/>
      <sz val="9.5"/>
    </font>
    <font>
      <name val="Calibri"/>
      <color rgb="00000000"/>
      <sz val="10.5"/>
    </font>
    <font>
      <name val="Calibri"/>
      <i val="1"/>
      <color rgb="00000000"/>
      <sz val="10.5"/>
    </font>
    <font>
      <name val="Calibri"/>
      <b val="1"/>
      <color rgb="00000000"/>
      <sz val="10"/>
    </font>
    <font>
      <name val="Calibri"/>
      <i val="1"/>
      <color rgb="00555555"/>
      <sz val="9"/>
    </font>
    <font>
      <name val="Calibri"/>
      <color rgb="00555555"/>
      <sz val="9.5"/>
    </font>
    <font>
      <name val="Calibri"/>
      <color rgb="00000000"/>
      <sz val="9.5"/>
    </font>
    <font>
      <name val="Calibri"/>
      <b val="1"/>
      <color rgb="00FFFFFF"/>
      <sz val="10"/>
    </font>
    <font>
      <name val="Calibri"/>
      <b val="1"/>
      <color rgb="000000FF"/>
      <sz val="10"/>
    </font>
    <font>
      <name val="Calibri"/>
      <i val="1"/>
      <color rgb="00555555"/>
      <sz val="9.5"/>
    </font>
    <font>
      <name val="Calibri"/>
      <b val="1"/>
      <i val="1"/>
      <color rgb="00C9A84C"/>
      <sz val="9.5"/>
    </font>
  </fonts>
  <fills count="11">
    <fill>
      <patternFill/>
    </fill>
    <fill>
      <patternFill patternType="gray125"/>
    </fill>
    <fill>
      <patternFill patternType="solid">
        <fgColor rgb="001A3C5E"/>
        <bgColor rgb="001A3C5E"/>
      </patternFill>
    </fill>
    <fill>
      <patternFill patternType="solid">
        <fgColor rgb="00FDFAF5"/>
        <bgColor rgb="00FDFAF5"/>
      </patternFill>
    </fill>
    <fill>
      <patternFill patternType="solid">
        <fgColor rgb="00FFF8E1"/>
        <bgColor rgb="00FFF8E1"/>
      </patternFill>
    </fill>
    <fill>
      <patternFill patternType="solid">
        <fgColor rgb="00FFEBEE"/>
        <bgColor rgb="00FFEBEE"/>
      </patternFill>
    </fill>
    <fill>
      <patternFill patternType="solid">
        <fgColor rgb="00EEF1F7"/>
        <bgColor rgb="00EEF1F7"/>
      </patternFill>
    </fill>
    <fill>
      <patternFill patternType="solid">
        <fgColor rgb="00FFFDE7"/>
        <bgColor rgb="00FFFDE7"/>
      </patternFill>
    </fill>
    <fill>
      <patternFill patternType="solid">
        <fgColor rgb="00FFFFFF"/>
        <bgColor rgb="00FFFFFF"/>
      </patternFill>
    </fill>
    <fill>
      <patternFill patternType="solid">
        <fgColor rgb="002E7D52"/>
        <bgColor rgb="002E7D52"/>
      </patternFill>
    </fill>
    <fill>
      <patternFill patternType="solid">
        <fgColor rgb="00E8F5E9"/>
        <bgColor rgb="00E8F5E9"/>
      </patternFill>
    </fill>
  </fills>
  <borders count="2">
    <border>
      <left/>
      <right/>
      <top/>
      <bottom/>
      <diagonal/>
    </border>
    <border>
      <left style="thin">
        <color rgb="00CCCCCC"/>
      </left>
      <right style="thin">
        <color rgb="00CCCCCC"/>
      </right>
      <top style="thin">
        <color rgb="00CCCCCC"/>
      </top>
      <bottom style="thin">
        <color rgb="00CCCCCC"/>
      </bottom>
    </border>
  </borders>
  <cellStyleXfs count="1">
    <xf numFmtId="0" fontId="0" fillId="0" borderId="0"/>
  </cellStyleXfs>
  <cellXfs count="48">
    <xf numFmtId="0" fontId="0" fillId="0" borderId="0" pivotButton="0" quotePrefix="0" xfId="0"/>
    <xf numFmtId="0" fontId="1" fillId="0" borderId="0" applyAlignment="1" pivotButton="0" quotePrefix="0" xfId="0">
      <alignment horizontal="right" vertical="center" wrapText="1"/>
    </xf>
    <xf numFmtId="0" fontId="2" fillId="2" borderId="0" applyAlignment="1" pivotButton="0" quotePrefix="0" xfId="0">
      <alignment horizontal="center" vertical="center" wrapText="1"/>
    </xf>
    <xf numFmtId="0" fontId="3" fillId="2" borderId="0" applyAlignment="1" pivotButton="0" quotePrefix="0" xfId="0">
      <alignment horizontal="center" vertical="center" wrapText="1"/>
    </xf>
    <xf numFmtId="0" fontId="4" fillId="2" borderId="1" applyAlignment="1" pivotButton="0" quotePrefix="0" xfId="0">
      <alignment horizontal="left" vertical="center" wrapText="1"/>
    </xf>
    <xf numFmtId="0" fontId="0" fillId="0" borderId="1" pivotButton="0" quotePrefix="0" xfId="0"/>
    <xf numFmtId="0" fontId="5" fillId="3" borderId="1" applyAlignment="1" pivotButton="0" quotePrefix="0" xfId="0">
      <alignment horizontal="left" vertical="center" wrapText="1"/>
    </xf>
    <xf numFmtId="0" fontId="6" fillId="3" borderId="1" applyAlignment="1" pivotButton="0" quotePrefix="0" xfId="0">
      <alignment horizontal="left" vertical="center" wrapText="1"/>
    </xf>
    <xf numFmtId="0" fontId="5" fillId="4" borderId="1" applyAlignment="1" pivotButton="0" quotePrefix="0" xfId="0">
      <alignment horizontal="left" vertical="center" wrapText="1"/>
    </xf>
    <xf numFmtId="0" fontId="6" fillId="4" borderId="1" applyAlignment="1" pivotButton="0" quotePrefix="0" xfId="0">
      <alignment horizontal="left" vertical="center" wrapText="1"/>
    </xf>
    <xf numFmtId="0" fontId="7" fillId="5" borderId="1" applyAlignment="1" pivotButton="0" quotePrefix="0" xfId="0">
      <alignment horizontal="left" vertical="center" wrapText="1"/>
    </xf>
    <xf numFmtId="0" fontId="8" fillId="5" borderId="1" applyAlignment="1" pivotButton="0" quotePrefix="0" xfId="0">
      <alignment horizontal="left" vertical="center" wrapText="1"/>
    </xf>
    <xf numFmtId="0" fontId="9" fillId="0" borderId="0" applyAlignment="1" pivotButton="0" quotePrefix="0" xfId="0">
      <alignment horizontal="center" vertical="center" wrapText="1"/>
    </xf>
    <xf numFmtId="0" fontId="5" fillId="6" borderId="1" applyAlignment="1" pivotButton="0" quotePrefix="0" xfId="0">
      <alignment horizontal="left" vertical="center" wrapText="1"/>
    </xf>
    <xf numFmtId="0" fontId="10" fillId="7" borderId="1" applyAlignment="1" pivotButton="0" quotePrefix="0" xfId="0">
      <alignment horizontal="center" vertical="center" wrapText="1"/>
    </xf>
    <xf numFmtId="0" fontId="11" fillId="0" borderId="1" applyAlignment="1" pivotButton="0" quotePrefix="0" xfId="0">
      <alignment horizontal="left" vertical="center" wrapText="1"/>
    </xf>
    <xf numFmtId="164" fontId="10" fillId="7" borderId="1" applyAlignment="1" pivotButton="0" quotePrefix="0" xfId="0">
      <alignment horizontal="center" vertical="center" wrapText="1"/>
    </xf>
    <xf numFmtId="165" fontId="12" fillId="8" borderId="1" applyAlignment="1" pivotButton="0" quotePrefix="0" xfId="0">
      <alignment horizontal="center" vertical="center" wrapText="1"/>
    </xf>
    <xf numFmtId="1" fontId="12" fillId="8" borderId="1" applyAlignment="1" pivotButton="0" quotePrefix="0" xfId="0">
      <alignment horizontal="center" vertical="center" wrapText="1"/>
    </xf>
    <xf numFmtId="0" fontId="13" fillId="9" borderId="1" applyAlignment="1" pivotButton="0" quotePrefix="0" xfId="0">
      <alignment horizontal="left" vertical="center" wrapText="1"/>
    </xf>
    <xf numFmtId="0" fontId="13" fillId="9" borderId="1" applyAlignment="1" pivotButton="0" quotePrefix="0" xfId="0">
      <alignment horizontal="center" vertical="center" wrapText="1"/>
    </xf>
    <xf numFmtId="166" fontId="14" fillId="8" borderId="1" applyAlignment="1" pivotButton="0" quotePrefix="0" xfId="0">
      <alignment horizontal="left" vertical="center" wrapText="1"/>
    </xf>
    <xf numFmtId="166" fontId="10" fillId="7" borderId="1" applyAlignment="1" pivotButton="0" quotePrefix="0" xfId="0">
      <alignment horizontal="left" vertical="center" wrapText="1"/>
    </xf>
    <xf numFmtId="0" fontId="12" fillId="8" borderId="1" applyAlignment="1" pivotButton="0" quotePrefix="0" xfId="0">
      <alignment horizontal="center" vertical="center" wrapText="1"/>
    </xf>
    <xf numFmtId="0" fontId="15" fillId="8" borderId="1" applyAlignment="1" pivotButton="0" quotePrefix="0" xfId="0">
      <alignment horizontal="left" vertical="center" wrapText="1"/>
    </xf>
    <xf numFmtId="167" fontId="10" fillId="7" borderId="1" applyAlignment="1" pivotButton="0" quotePrefix="0" xfId="0">
      <alignment horizontal="center" vertical="center" wrapText="1"/>
    </xf>
    <xf numFmtId="166" fontId="10" fillId="7" borderId="1" applyAlignment="1" pivotButton="0" quotePrefix="0" xfId="0">
      <alignment horizontal="center" vertical="center" wrapText="1"/>
    </xf>
    <xf numFmtId="168" fontId="10" fillId="7" borderId="1" applyAlignment="1" pivotButton="0" quotePrefix="0" xfId="0">
      <alignment horizontal="center" vertical="center" wrapText="1"/>
    </xf>
    <xf numFmtId="166" fontId="12" fillId="8" borderId="1" applyAlignment="1" pivotButton="0" quotePrefix="0" xfId="0">
      <alignment horizontal="center" vertical="center" wrapText="1"/>
    </xf>
    <xf numFmtId="167" fontId="12" fillId="8" borderId="1" applyAlignment="1" pivotButton="0" quotePrefix="0" xfId="0">
      <alignment horizontal="center" vertical="center" wrapText="1"/>
    </xf>
    <xf numFmtId="166" fontId="12" fillId="10" borderId="1" applyAlignment="1" pivotButton="0" quotePrefix="0" xfId="0">
      <alignment horizontal="center" vertical="center" wrapText="1"/>
    </xf>
    <xf numFmtId="169" fontId="12" fillId="10" borderId="1" applyAlignment="1" pivotButton="0" quotePrefix="0" xfId="0">
      <alignment horizontal="center" vertical="center" wrapText="1"/>
    </xf>
    <xf numFmtId="169" fontId="12" fillId="8" borderId="1" applyAlignment="1" pivotButton="0" quotePrefix="0" xfId="0">
      <alignment horizontal="center" vertical="center" wrapText="1"/>
    </xf>
    <xf numFmtId="0" fontId="16" fillId="8" borderId="1" applyAlignment="1" pivotButton="0" quotePrefix="0" xfId="0">
      <alignment horizontal="center" vertical="center" wrapText="1"/>
    </xf>
    <xf numFmtId="0" fontId="17" fillId="0" borderId="1" applyAlignment="1" pivotButton="0" quotePrefix="0" xfId="0">
      <alignment horizontal="left" vertical="center" wrapText="1"/>
    </xf>
    <xf numFmtId="0" fontId="4" fillId="2" borderId="1" applyAlignment="1" pivotButton="0" quotePrefix="0" xfId="0">
      <alignment horizontal="center" vertical="center" wrapText="1"/>
    </xf>
    <xf numFmtId="0" fontId="18" fillId="3" borderId="1" applyAlignment="1" pivotButton="0" quotePrefix="0" xfId="0">
      <alignment horizontal="center" vertical="center" wrapText="1"/>
    </xf>
    <xf numFmtId="166" fontId="19" fillId="8" borderId="1" applyAlignment="1" pivotButton="0" quotePrefix="0" xfId="0">
      <alignment horizontal="center" vertical="center" wrapText="1"/>
    </xf>
    <xf numFmtId="0" fontId="20" fillId="2" borderId="1" applyAlignment="1" pivotButton="0" quotePrefix="0" xfId="0">
      <alignment horizontal="center" vertical="center" wrapText="1"/>
    </xf>
    <xf numFmtId="0" fontId="20" fillId="2" borderId="1" applyAlignment="1" pivotButton="0" quotePrefix="0" xfId="0">
      <alignment horizontal="left" vertical="center" wrapText="1"/>
    </xf>
    <xf numFmtId="0" fontId="6" fillId="3" borderId="1" applyAlignment="1" pivotButton="0" quotePrefix="0" xfId="0">
      <alignment horizontal="center" vertical="center" wrapText="1"/>
    </xf>
    <xf numFmtId="170" fontId="6" fillId="8" borderId="1" applyAlignment="1" pivotButton="0" quotePrefix="0" xfId="0">
      <alignment horizontal="center" vertical="center" wrapText="1"/>
    </xf>
    <xf numFmtId="170" fontId="21" fillId="7" borderId="1" applyAlignment="1" pivotButton="0" quotePrefix="0" xfId="0">
      <alignment horizontal="center" vertical="center" wrapText="1"/>
    </xf>
    <xf numFmtId="171" fontId="16" fillId="8" borderId="1" applyAlignment="1" pivotButton="0" quotePrefix="0" xfId="0">
      <alignment horizontal="center" vertical="center" wrapText="1"/>
    </xf>
    <xf numFmtId="0" fontId="22" fillId="0" borderId="1" applyAlignment="1" pivotButton="0" quotePrefix="0" xfId="0">
      <alignment horizontal="left" vertical="center" wrapText="1"/>
    </xf>
    <xf numFmtId="170" fontId="20" fillId="2" borderId="1" applyAlignment="1" pivotButton="0" quotePrefix="0" xfId="0">
      <alignment horizontal="center" vertical="center" wrapText="1"/>
    </xf>
    <xf numFmtId="172" fontId="20" fillId="2" borderId="1" applyAlignment="1" pivotButton="0" quotePrefix="0" xfId="0">
      <alignment horizontal="center" vertical="center" wrapText="1"/>
    </xf>
    <xf numFmtId="0" fontId="23" fillId="2" borderId="1" applyAlignment="1" pivotButton="0" quotePrefix="0" xfId="0">
      <alignment horizontal="left" vertical="center" wrapText="1"/>
    </xf>
  </cellXfs>
  <cellStyles count="1">
    <cellStyle name="Normal" xfId="0" builtinId="0" hidden="0"/>
  </cellStyles>
  <dxfs count="5">
    <dxf>
      <font>
        <name val="Calibri"/>
        <b val="1"/>
        <color rgb="00B71C1C"/>
        <sz val="10"/>
      </font>
      <fill>
        <patternFill patternType="solid">
          <fgColor rgb="00FFEBEE"/>
          <bgColor rgb="00FFEBEE"/>
        </patternFill>
      </fill>
    </dxf>
    <dxf>
      <font>
        <name val="Calibri"/>
        <b val="1"/>
        <color rgb="00E65100"/>
        <sz val="10"/>
      </font>
      <fill>
        <patternFill patternType="solid">
          <fgColor rgb="00FFF3E0"/>
          <bgColor rgb="00FFF3E0"/>
        </patternFill>
      </fill>
    </dxf>
    <dxf>
      <font>
        <name val="Calibri"/>
        <b val="1"/>
        <color rgb="001B5E20"/>
        <sz val="10"/>
      </font>
      <fill>
        <patternFill patternType="solid">
          <fgColor rgb="00D4EDDA"/>
          <bgColor rgb="00D4EDDA"/>
        </patternFill>
      </fill>
    </dxf>
    <dxf>
      <fill>
        <patternFill patternType="solid">
          <fgColor rgb="00D4EDDA"/>
          <bgColor rgb="00D4EDDA"/>
        </patternFill>
      </fill>
    </dxf>
    <dxf>
      <fill>
        <patternFill patternType="solid">
          <fgColor rgb="00FFEBEE"/>
          <bgColor rgb="00FFEBE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harts/chart1.xml><?xml version="1.0" encoding="utf-8"?>
<chartSpace xmlns="http://schemas.openxmlformats.org/drawingml/2006/chart">
  <style val="13"/>
  <chart>
    <title>
      <tx>
        <rich>
          <a:bodyPr xmlns:a="http://schemas.openxmlformats.org/drawingml/2006/main"/>
          <a:p xmlns:a="http://schemas.openxmlformats.org/drawingml/2006/main">
            <a:pPr>
              <a:defRPr/>
            </a:pPr>
            <a:r>
              <a:t>DỰ PHÓNG TĂNG TRƯỞNG QUỸ GIÁO DỤC</a:t>
            </a:r>
          </a:p>
        </rich>
      </tx>
    </title>
    <plotArea>
      <lineChart>
        <grouping val="standard"/>
        <ser>
          <idx val="0"/>
          <order val="0"/>
          <tx>
            <strRef>
              <f>'Kết quả'!C28</f>
            </strRef>
          </tx>
          <spPr>
            <a:ln xmlns:a="http://schemas.openxmlformats.org/drawingml/2006/main">
              <a:prstDash val="solid"/>
            </a:ln>
          </spPr>
          <marker>
            <symbol val="none"/>
            <spPr>
              <a:ln xmlns:a="http://schemas.openxmlformats.org/drawingml/2006/main">
                <a:prstDash val="solid"/>
              </a:ln>
            </spPr>
          </marker>
          <cat>
            <numRef>
              <f>'Kết quả'!$B$29:$B$47</f>
            </numRef>
          </cat>
          <val>
            <numRef>
              <f>'Kết quả'!$C$29:$C$47</f>
            </numRef>
          </val>
        </ser>
        <ser>
          <idx val="1"/>
          <order val="1"/>
          <tx>
            <strRef>
              <f>'Kết quả'!D28</f>
            </strRef>
          </tx>
          <spPr>
            <a:ln xmlns:a="http://schemas.openxmlformats.org/drawingml/2006/main">
              <a:prstDash val="solid"/>
            </a:ln>
          </spPr>
          <marker>
            <symbol val="none"/>
            <spPr>
              <a:ln xmlns:a="http://schemas.openxmlformats.org/drawingml/2006/main">
                <a:prstDash val="solid"/>
              </a:ln>
            </spPr>
          </marker>
          <cat>
            <numRef>
              <f>'Kết quả'!$B$29:$B$47</f>
            </numRef>
          </cat>
          <val>
            <numRef>
              <f>'Kết quả'!$D$29:$D$47</f>
            </numRef>
          </val>
        </ser>
        <ser>
          <idx val="2"/>
          <order val="2"/>
          <tx>
            <strRef>
              <f>'Kết quả'!E28</f>
            </strRef>
          </tx>
          <spPr>
            <a:ln xmlns:a="http://schemas.openxmlformats.org/drawingml/2006/main">
              <a:prstDash val="solid"/>
            </a:ln>
          </spPr>
          <marker>
            <symbol val="none"/>
            <spPr>
              <a:ln xmlns:a="http://schemas.openxmlformats.org/drawingml/2006/main">
                <a:prstDash val="solid"/>
              </a:ln>
            </spPr>
          </marker>
          <cat>
            <numRef>
              <f>'Kết quả'!$B$29:$B$47</f>
            </numRef>
          </cat>
          <val>
            <numRef>
              <f>'Kết quả'!$E$29:$E$47</f>
            </numRef>
          </val>
        </ser>
        <axId val="10"/>
        <axId val="100"/>
      </lineChart>
      <catAx>
        <axId val="10"/>
        <scaling>
          <orientation val="minMax"/>
        </scaling>
        <axPos val="l"/>
        <title>
          <tx>
            <rich>
              <a:bodyPr xmlns:a="http://schemas.openxmlformats.org/drawingml/2006/main"/>
              <a:p xmlns:a="http://schemas.openxmlformats.org/drawingml/2006/main">
                <a:pPr>
                  <a:defRPr/>
                </a:pPr>
                <a:r>
                  <a:t>Thời gian (năm)</a:t>
                </a:r>
              </a:p>
            </rich>
          </tx>
        </title>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Số tiền (triệu đồng)</a:t>
                </a:r>
              </a:p>
            </rich>
          </tx>
        </title>
        <majorTickMark val="none"/>
        <minorTickMark val="none"/>
        <crossAx val="10"/>
      </valAx>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oneCellAnchor>
    <from>
      <col>5</col>
      <colOff>0</colOff>
      <row>4</row>
      <rowOff>0</rowOff>
    </from>
    <ext cx="5760000" cy="396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tabColor rgb="001A3C5E"/>
    <outlinePr summaryBelow="1" summaryRight="1"/>
    <pageSetUpPr/>
  </sheetPr>
  <dimension ref="B1:E19"/>
  <sheetViews>
    <sheetView showGridLines="1" workbookViewId="0">
      <selection activeCell="A1" sqref="A1"/>
    </sheetView>
  </sheetViews>
  <sheetFormatPr baseColWidth="8" defaultRowHeight="15"/>
  <cols>
    <col width="3" customWidth="1" min="1" max="1"/>
    <col width="25" customWidth="1" min="2" max="2"/>
    <col width="65" customWidth="1" min="3" max="3"/>
  </cols>
  <sheetData>
    <row r="1" ht="20" customHeight="1">
      <c r="B1" s="1" t="inlineStr">
        <is>
          <t>Nguyễn Ngọc Ưng – nguyenngocung.com</t>
        </is>
      </c>
    </row>
    <row r="2" ht="40" customHeight="1">
      <c r="B2" s="2" t="inlineStr">
        <is>
          <t>CÔNG CỤ HOẠCH ĐỊNH QUỸ GIÁO DỤC CHO CON</t>
        </is>
      </c>
    </row>
    <row r="3" ht="24" customHeight="1">
      <c r="B3" s="3" t="inlineStr">
        <is>
          <t>Hướng dẫn lập kế hoạch và tích lũy học phí dài hạn cho con | Phiên bản 2026</t>
        </is>
      </c>
    </row>
    <row r="4" ht="10" customHeight="1"/>
    <row r="5" ht="24" customHeight="1">
      <c r="B5" s="4" t="inlineStr">
        <is>
          <t>🎯 Giới thiệu công cụ</t>
        </is>
      </c>
      <c r="C5" s="5" t="n"/>
    </row>
    <row r="6" ht="24" customHeight="1">
      <c r="B6" s="6" t="inlineStr">
        <is>
          <t>Mục đích:</t>
        </is>
      </c>
      <c r="C6" s="7" t="inlineStr">
        <is>
          <t>Công cụ hoạch định này giúp phụ huynh ước tính chi phí học tập tương lai của con từ lúc nhỏ cho đến khi vào Đại học (công lập, tư thục, quốc tế hoặc du học), dưới tác động của lạm phát học phí.</t>
        </is>
      </c>
    </row>
    <row r="7" ht="24" customHeight="1">
      <c r="B7" s="6" t="inlineStr">
        <is>
          <t>Tính toán khoa học:</t>
        </is>
      </c>
      <c r="C7" s="7" t="inlineStr">
        <is>
          <t>Sử dụng các công thức tài chính tiêu chuẩn (PMT, FV) để tính toán chính xác số tiền cần tích lũy thêm hàng tháng tương ứng với các cột mốc thời gian bắt đầu khác nhau.</t>
        </is>
      </c>
    </row>
    <row r="8" ht="24" customHeight="1">
      <c r="B8" s="6" t="inlineStr">
        <is>
          <t>Quản lý rủi ro:</t>
        </is>
      </c>
      <c r="C8" s="7" t="inlineStr">
        <is>
          <t>Đưa ra cảnh báo và khuyến nghị phân bổ tài sản phù hợp theo thời gian dựa trên Framework 5 Lớp Tài Sản FIDT, bảo vệ an toàn tài chính cho gia đình.</t>
        </is>
      </c>
    </row>
    <row r="9" ht="24" customHeight="1">
      <c r="B9" s="6" t="inlineStr">
        <is>
          <t>Tiến độ thực tế:</t>
        </is>
      </c>
      <c r="C9" s="7" t="inlineStr">
        <is>
          <t>Hỗ trợ theo dõi sát sao số tiền tích lũy thực tế mỗi tháng so với kế hoạch đề ra.</t>
        </is>
      </c>
    </row>
    <row r="10" ht="10" customHeight="1"/>
    <row r="11" ht="24" customHeight="1">
      <c r="B11" s="4" t="inlineStr">
        <is>
          <t>📋 Các bước sử dụng công cụ</t>
        </is>
      </c>
      <c r="C11" s="5" t="n"/>
    </row>
    <row r="12" ht="28" customHeight="1">
      <c r="B12" s="8" t="inlineStr">
        <is>
          <t>Bước 1:</t>
        </is>
      </c>
      <c r="C12" s="9" t="inlineStr">
        <is>
          <t>Mở sheet 'Thông tin đầu vào' và điền đầy đủ các ô màu VÀNG NHẠT (Tên con, tuổi hiện tại, chọn kịch bản trường học mong muốn, lạm phát học phí giả định, lợi suất kỳ vọng và quỹ hiện có).</t>
        </is>
      </c>
    </row>
    <row r="13" ht="28" customHeight="1">
      <c r="B13" s="8" t="inlineStr">
        <is>
          <t>Bước 2:</t>
        </is>
      </c>
      <c r="C13" s="9" t="inlineStr">
        <is>
          <t>Mở sheet 'Kết quả' để xem số liệu tự động tính toán: Tổng học phí tương lai khi con 18 tuổi, số tiền còn thiếu, và số tiền cần tích lũy thêm hàng tháng tương ứng với từng thời điểm bắt đầu tích lũy.</t>
        </is>
      </c>
    </row>
    <row r="14" ht="28" customHeight="1">
      <c r="B14" s="8" t="inlineStr">
        <is>
          <t>Bước 3:</t>
        </is>
      </c>
      <c r="C14" s="9" t="inlineStr">
        <is>
          <t>Mở sheet 'Theo dõi' hàng tháng để ghi chép số tiền thực tế bạn đã để riêng cho con. Cột Chênh lệch sẽ tự động đổi màu XANH (đạt chỉ tiêu) hoặc ĐỎ (chưa đạt) để bạn dễ điều chỉnh hành vi.</t>
        </is>
      </c>
    </row>
    <row r="15" ht="10" customHeight="1"/>
    <row r="16" ht="24" customHeight="1">
      <c r="B16" s="10" t="inlineStr">
        <is>
          <t>⚠️ Tuyên bố miễn trừ trách nhiệm quan trọng</t>
        </is>
      </c>
      <c r="C16" s="5" t="n"/>
    </row>
    <row r="17" ht="50" customHeight="1">
      <c r="B17" s="11" t="inlineStr">
        <is>
          <t>File Excel hoạch định này được thiết kế nhằm mục đích cung cấp thông tin tham khảo, minh họa tài chính và hỗ trợ lập kế hoạch giáo dục. Các giả định vĩ mô như lạm phát học phí (mặc định 5%) và lợi suất đầu tư kỳ vọng (mặc định 7%) được xây dựng trên dữ liệu lịch sử trung bình dài hạn, không phải lời cam kết chắc chắn về kết quả đầu tư trong tương lai. Lợi suất đầu tư thực tế sẽ dao động tùy theo biến động thị trường tài chính. Tác giả Nguyễn Ngọc Ưng khuyến nghị phụ huynh trao đổi với chuyên gia tài chính hoặc hoạch định tài chính cá nhân hóa trước khi đưa ra các quyết định đầu tư thực tế.</t>
        </is>
      </c>
      <c r="C17" s="5" t="n"/>
    </row>
    <row r="19" ht="24" customHeight="1">
      <c r="B19" s="12" t="inlineStr">
        <is>
          <t>Chỉ mang tính tham khảo. Không phải tư vấn tài chính cá nhân hóa. Các giả định lợi suất và lạm phát học phí được ước tính dựa trên dữ liệu lịch sử và không cam kết kết quả trong tương lai.</t>
        </is>
      </c>
    </row>
  </sheetData>
  <mergeCells count="8">
    <mergeCell ref="B1:E1"/>
    <mergeCell ref="B16:C16"/>
    <mergeCell ref="B11:C11"/>
    <mergeCell ref="B5:C5"/>
    <mergeCell ref="B3:E3"/>
    <mergeCell ref="B2:E2"/>
    <mergeCell ref="B17:C17"/>
    <mergeCell ref="B19:E19"/>
  </mergeCells>
  <pageMargins left="0.75" right="0.75" top="1" bottom="1" header="0.5" footer="0.5"/>
</worksheet>
</file>

<file path=xl/worksheets/sheet2.xml><?xml version="1.0" encoding="utf-8"?>
<worksheet xmlns="http://schemas.openxmlformats.org/spreadsheetml/2006/main">
  <sheetPr>
    <tabColor rgb="001A3C5E"/>
    <outlinePr summaryBelow="1" summaryRight="1"/>
    <pageSetUpPr/>
  </sheetPr>
  <dimension ref="B1:E31"/>
  <sheetViews>
    <sheetView showGridLines="1" workbookViewId="0">
      <selection activeCell="A1" sqref="A1"/>
    </sheetView>
  </sheetViews>
  <sheetFormatPr baseColWidth="8" defaultRowHeight="15"/>
  <cols>
    <col width="3" customWidth="1" min="1" max="1"/>
    <col width="44" customWidth="1" min="2" max="2"/>
    <col width="20" customWidth="1" min="3" max="3"/>
    <col width="38" customWidth="1" min="4" max="4"/>
  </cols>
  <sheetData>
    <row r="1" ht="20" customHeight="1">
      <c r="B1" s="1" t="inlineStr">
        <is>
          <t>Nguyễn Ngọc Ưng – nguyenngocung.com</t>
        </is>
      </c>
    </row>
    <row r="2" ht="40" customHeight="1">
      <c r="B2" s="2" t="inlineStr">
        <is>
          <t>THÔNG TIN GIA ĐÌNH &amp; GIẢ ĐỊNH TÍCH LŨY</t>
        </is>
      </c>
    </row>
    <row r="3" ht="24" customHeight="1">
      <c r="B3" s="3" t="inlineStr">
        <is>
          <t>Vui lòng chỉ nhập số liệu tại các ô màu vàng nhạt. Ô chữ đen là công thức tự động.</t>
        </is>
      </c>
    </row>
    <row r="4" ht="10" customHeight="1"/>
    <row r="5" ht="24" customHeight="1">
      <c r="B5" s="4" t="inlineStr">
        <is>
          <t>📋 Phần A: Thông tin về con</t>
        </is>
      </c>
      <c r="C5" s="5" t="n"/>
      <c r="D5" s="5" t="n"/>
    </row>
    <row r="6" ht="24" customHeight="1">
      <c r="B6" s="13" t="inlineStr">
        <is>
          <t>Tên con (tùy chọn)</t>
        </is>
      </c>
      <c r="C6" s="14" t="inlineStr">
        <is>
          <t>Bé An</t>
        </is>
      </c>
      <c r="D6" s="15" t="inlineStr">
        <is>
          <t>Nhập tên con để cá nhân hóa</t>
        </is>
      </c>
    </row>
    <row r="7" ht="24" customHeight="1">
      <c r="B7" s="13" t="inlineStr">
        <is>
          <t>Tuổi hiện tại của con</t>
        </is>
      </c>
      <c r="C7" s="16" t="n">
        <v>5</v>
      </c>
      <c r="D7" s="15" t="inlineStr">
        <is>
          <t>Nhập số tuổi hiện tại của con (0-18 tuổi)</t>
        </is>
      </c>
    </row>
    <row r="8" ht="24" customHeight="1">
      <c r="B8" s="13" t="inlineStr">
        <is>
          <t>Tuổi bắt đầu học Đại học</t>
        </is>
      </c>
      <c r="C8" s="16" t="n">
        <v>18</v>
      </c>
      <c r="D8" s="15" t="inlineStr">
        <is>
          <t>Mặc định: 18 tuổi</t>
        </is>
      </c>
    </row>
    <row r="9" ht="24" customHeight="1">
      <c r="B9" s="13" t="inlineStr">
        <is>
          <t>Số năm tích lũy còn lại</t>
        </is>
      </c>
      <c r="C9" s="17">
        <f>C8-C7</f>
        <v/>
      </c>
      <c r="D9" s="15" t="inlineStr">
        <is>
          <t>Tự động tính toán thời gian tích lũy</t>
        </is>
      </c>
    </row>
    <row r="10" ht="24" customHeight="1">
      <c r="B10" s="13" t="inlineStr">
        <is>
          <t>Năm dự kiến bước vào Đại học</t>
        </is>
      </c>
      <c r="C10" s="18">
        <f>YEAR(TODAY())+C9</f>
        <v/>
      </c>
      <c r="D10" s="15" t="inlineStr">
        <is>
          <t>Tự động tính năm học đại học</t>
        </is>
      </c>
    </row>
    <row r="11" ht="10" customHeight="1"/>
    <row r="12" ht="24" customHeight="1">
      <c r="B12" s="4" t="inlineStr">
        <is>
          <t>🎯 Phần B: Mục tiêu học vấn (Chỉ gõ 'Y' vào 1 hàng lựa chọn)</t>
        </is>
      </c>
      <c r="C12" s="5" t="n"/>
      <c r="D12" s="5" t="n"/>
    </row>
    <row r="13" ht="24" customHeight="1">
      <c r="B13" s="19" t="inlineStr">
        <is>
          <t>Kịch bản đích đến học tập</t>
        </is>
      </c>
      <c r="C13" s="20" t="inlineStr">
        <is>
          <t>Chọn (Y/N)</t>
        </is>
      </c>
      <c r="D13" s="19" t="inlineStr">
        <is>
          <t>Học phí hiện tại tương đương (triệu đồng/4 năm)</t>
        </is>
      </c>
    </row>
    <row r="14" ht="24" customHeight="1">
      <c r="B14" s="13" t="inlineStr">
        <is>
          <t>Đại học công lập trong nước</t>
        </is>
      </c>
      <c r="C14" s="14" t="inlineStr">
        <is>
          <t>N</t>
        </is>
      </c>
      <c r="D14" s="21" t="n">
        <v>100</v>
      </c>
    </row>
    <row r="15" ht="24" customHeight="1">
      <c r="B15" s="13" t="inlineStr">
        <is>
          <t>Đại học tư thục trong nước</t>
        </is>
      </c>
      <c r="C15" s="14" t="inlineStr">
        <is>
          <t>N</t>
        </is>
      </c>
      <c r="D15" s="21" t="n">
        <v>500</v>
      </c>
    </row>
    <row r="16" ht="24" customHeight="1">
      <c r="B16" s="13" t="inlineStr">
        <is>
          <t>Đại học quốc tế tại Việt Nam (RMIT, VinUni, ...)</t>
        </is>
      </c>
      <c r="C16" s="14" t="inlineStr">
        <is>
          <t>Y</t>
        </is>
      </c>
      <c r="D16" s="21" t="n">
        <v>1300</v>
      </c>
    </row>
    <row r="17" ht="24" customHeight="1">
      <c r="B17" s="13" t="inlineStr">
        <is>
          <t>Du học Châu Á (Nhật Bản, Hàn Quốc, Đài Loan, ...)</t>
        </is>
      </c>
      <c r="C17" s="14" t="inlineStr">
        <is>
          <t>N</t>
        </is>
      </c>
      <c r="D17" s="21" t="n">
        <v>2000</v>
      </c>
    </row>
    <row r="18" ht="24" customHeight="1">
      <c r="B18" s="13" t="inlineStr">
        <is>
          <t>Du học Úc, Canada, Châu Âu</t>
        </is>
      </c>
      <c r="C18" s="14" t="inlineStr">
        <is>
          <t>N</t>
        </is>
      </c>
      <c r="D18" s="21" t="n">
        <v>3750</v>
      </c>
    </row>
    <row r="19" ht="24" customHeight="1">
      <c r="B19" s="13" t="inlineStr">
        <is>
          <t>Du học Mỹ, Anh Quốc</t>
        </is>
      </c>
      <c r="C19" s="14" t="inlineStr">
        <is>
          <t>N</t>
        </is>
      </c>
      <c r="D19" s="21" t="n">
        <v>6500</v>
      </c>
    </row>
    <row r="20" ht="24" customHeight="1">
      <c r="B20" s="13" t="inlineStr">
        <is>
          <t>Kịch bản tự chọn (Tự điền chi phí tại ô giá trị)</t>
        </is>
      </c>
      <c r="C20" s="14" t="inlineStr">
        <is>
          <t>N</t>
        </is>
      </c>
      <c r="D20" s="22" t="n">
        <v>1000</v>
      </c>
    </row>
    <row r="21" ht="24" customHeight="1">
      <c r="B21" s="13" t="inlineStr">
        <is>
          <t>Kiểm tra chọn kịch bản (Yêu cầu duy nhất 1 Y)</t>
        </is>
      </c>
      <c r="C21" s="23">
        <f>COUNTIF(C14:C20, "Y")</f>
        <v/>
      </c>
      <c r="D21" s="24">
        <f>IF(C21&gt;1, "🔴 LỖI: Bạn đang chọn nhiều hơn 1 kịch bản!", IF(C21=0, "🔴 LỖI: Vui lòng chọn 1 kịch bản bằng chữ Y!", "✅ Hợp lệ"))</f>
        <v/>
      </c>
    </row>
    <row r="22" ht="10" customHeight="1"/>
    <row r="23" ht="24" customHeight="1">
      <c r="B23" s="4" t="inlineStr">
        <is>
          <t>📈 Phần C: Giả định tính toán (Ước tính vĩ mô)</t>
        </is>
      </c>
      <c r="C23" s="5" t="n"/>
      <c r="D23" s="5" t="n"/>
    </row>
    <row r="24" ht="24" customHeight="1">
      <c r="B24" s="13" t="inlineStr">
        <is>
          <t>Lạm phát học phí/năm (ước tính: 5.0% - 8.0%)</t>
        </is>
      </c>
      <c r="C24" s="25" t="n">
        <v>0.05</v>
      </c>
      <c r="D24" s="15" t="inlineStr">
        <is>
          <t>Mặc định 5.0%. Ước tính tăng chi phí học tập hàng năm</t>
        </is>
      </c>
    </row>
    <row r="25" ht="24" customHeight="1">
      <c r="B25" s="13" t="inlineStr">
        <is>
          <t>Lợi suất đầu tư kỳ vọng/năm (ước tính: 6.0% - 9.0%)</t>
        </is>
      </c>
      <c r="C25" s="25" t="n">
        <v>0.07000000000000001</v>
      </c>
      <c r="D25" s="15" t="inlineStr">
        <is>
          <t>Mặc định 7.0%. Lợi suất trung bình của rổ đầu tư tích lũy</t>
        </is>
      </c>
    </row>
    <row r="26" ht="10" customHeight="1"/>
    <row r="27" ht="24" customHeight="1">
      <c r="B27" s="4" t="inlineStr">
        <is>
          <t>💰 Phần D: Hiện trạng tài chính của gia đình</t>
        </is>
      </c>
      <c r="C27" s="5" t="n"/>
      <c r="D27" s="5" t="n"/>
    </row>
    <row r="28" ht="24" customHeight="1">
      <c r="B28" s="13" t="inlineStr">
        <is>
          <t>Quỹ giáo dục sẵn có hiện tại (triệu đồng)</t>
        </is>
      </c>
      <c r="C28" s="26" t="n">
        <v>100</v>
      </c>
      <c r="D28" s="15" t="inlineStr">
        <is>
          <t>Số tiền đã có sẵn dành riêng cho mục tiêu học tập</t>
        </is>
      </c>
    </row>
    <row r="29" ht="24" customHeight="1">
      <c r="B29" s="13" t="inlineStr">
        <is>
          <t>Tích lũy thêm mỗi tháng hiện tại (triệu)</t>
        </is>
      </c>
      <c r="C29" s="27" t="n">
        <v>5</v>
      </c>
      <c r="D29" s="15" t="inlineStr">
        <is>
          <t>Số tiền gia đình đang trích tiết kiệm hàng tháng hiện nay</t>
        </is>
      </c>
    </row>
    <row r="30" ht="15" customHeight="1"/>
    <row r="31" ht="24" customHeight="1">
      <c r="B31" s="12" t="inlineStr">
        <is>
          <t>Chỉ mang tính tham khảo. Không phải tư vấn tài chính cá nhân hóa. Các giả định lợi suất và lạm phát học phí được ước tính dựa trên dữ liệu lịch sử và không cam kết kết quả trong tương lai.</t>
        </is>
      </c>
    </row>
  </sheetData>
  <mergeCells count="8">
    <mergeCell ref="B31:E31"/>
    <mergeCell ref="B5:D5"/>
    <mergeCell ref="B1:E1"/>
    <mergeCell ref="B23:D23"/>
    <mergeCell ref="B27:D27"/>
    <mergeCell ref="B3:E3"/>
    <mergeCell ref="B2:E2"/>
    <mergeCell ref="B12:D12"/>
  </mergeCells>
  <pageMargins left="0.75" right="0.75" top="1" bottom="1" header="0.5" footer="0.5"/>
</worksheet>
</file>

<file path=xl/worksheets/sheet3.xml><?xml version="1.0" encoding="utf-8"?>
<worksheet xmlns="http://schemas.openxmlformats.org/spreadsheetml/2006/main">
  <sheetPr>
    <tabColor rgb="00C9A84C"/>
    <outlinePr summaryBelow="1" summaryRight="1"/>
    <pageSetUpPr/>
  </sheetPr>
  <dimension ref="B1:E49"/>
  <sheetViews>
    <sheetView showGridLines="1" workbookViewId="0">
      <selection activeCell="A1" sqref="A1"/>
    </sheetView>
  </sheetViews>
  <sheetFormatPr baseColWidth="8" defaultRowHeight="15"/>
  <cols>
    <col width="3" customWidth="1" min="1" max="1"/>
    <col width="44" customWidth="1" min="2" max="2"/>
    <col width="20" customWidth="1" min="3" max="3"/>
    <col width="44" customWidth="1" min="4" max="4"/>
    <col width="26" customWidth="1" min="5" max="5"/>
  </cols>
  <sheetData>
    <row r="1" ht="20" customHeight="1">
      <c r="B1" s="1" t="inlineStr">
        <is>
          <t>Nguyễn Ngọc Ưng – nguyenngocung.com</t>
        </is>
      </c>
    </row>
    <row r="2" ht="40" customHeight="1">
      <c r="B2" s="2" t="inlineStr">
        <is>
          <t>KẾT QUẢ HOẠCH ĐỊNH &amp; PHƯƠNG ÁN TÍCH LŨY</t>
        </is>
      </c>
    </row>
    <row r="3" ht="24" customHeight="1">
      <c r="B3" s="3" t="inlineStr">
        <is>
          <t>Các ô số liệu được tính toán hoàn toàn tự động dựa trên dữ liệu đầu vào.</t>
        </is>
      </c>
    </row>
    <row r="4" ht="10" customHeight="1"/>
    <row r="5" ht="24" customHeight="1">
      <c r="B5" s="4" t="inlineStr">
        <is>
          <t>🎯 Phần 1: Xác định mục tiêu quỹ giáo dục tương lai</t>
        </is>
      </c>
      <c r="C5" s="5" t="n"/>
      <c r="D5" s="5" t="n"/>
    </row>
    <row r="6" ht="24" customHeight="1">
      <c r="B6" s="13" t="inlineStr">
        <is>
          <t>Kịch bản học vấn được chọn</t>
        </is>
      </c>
      <c r="C6" s="23">
        <f>IFERROR(INDEX('Thông tin đầu vào'!B14:B20, MATCH("Y", 'Thông tin đầu vào'!C14:C20, 0)), "Chưa chọn kịch bản")</f>
        <v/>
      </c>
      <c r="D6" s="15" t="inlineStr">
        <is>
          <t>Mục tiêu giáo dục gia đình hướng tới</t>
        </is>
      </c>
    </row>
    <row r="7" ht="24" customHeight="1">
      <c r="B7" s="13" t="inlineStr">
        <is>
          <t>Chi phí học tập thời giá hiện tại (triệu)</t>
        </is>
      </c>
      <c r="C7" s="28">
        <f>IFERROR(INDEX('Thông tin đầu vào'!D14:D20, MATCH("Y", 'Thông tin đầu vào'!C14:C20, 0)), 0)</f>
        <v/>
      </c>
      <c r="D7" s="15" t="inlineStr">
        <is>
          <t>Ước tính học phí &amp; sinh hoạt phí ở thời điểm hiện nay</t>
        </is>
      </c>
    </row>
    <row r="8" ht="24" customHeight="1">
      <c r="B8" s="13" t="inlineStr">
        <is>
          <t>Số năm chuẩn bị còn lại</t>
        </is>
      </c>
      <c r="C8" s="17">
        <f>'Thông tin đầu vào'!C9</f>
        <v/>
      </c>
      <c r="D8" s="15" t="inlineStr">
        <is>
          <t>Thời gian tích lũy cho đến khi con nhập học Đại học</t>
        </is>
      </c>
    </row>
    <row r="9" ht="24" customHeight="1">
      <c r="B9" s="13" t="inlineStr">
        <is>
          <t>Lạm phát học phí giả định</t>
        </is>
      </c>
      <c r="C9" s="29">
        <f>'Thông tin đầu vào'!C24</f>
        <v/>
      </c>
      <c r="D9" s="15" t="inlineStr">
        <is>
          <t>Ước tính mức tăng chi phí giáo dục hàng năm</t>
        </is>
      </c>
    </row>
    <row r="10" ht="24" customHeight="1">
      <c r="B10" s="13" t="inlineStr">
        <is>
          <t>TỔNG CHI PHÍ TƯƠNG LAI CẦN CÓ (triệu)</t>
        </is>
      </c>
      <c r="C10" s="30">
        <f>ROUND(C7 * (1 + C9)^C8, 0)</f>
        <v/>
      </c>
      <c r="D10" s="15" t="inlineStr">
        <is>
          <t>Mục tiêu quỹ cần chuẩn bị khi con tròn 18 tuổi (đã tính lạm phát)</t>
        </is>
      </c>
    </row>
    <row r="11" ht="24" customHeight="1">
      <c r="B11" s="13" t="inlineStr">
        <is>
          <t>Quỹ giáo dục sẵn có hiện tại (triệu)</t>
        </is>
      </c>
      <c r="C11" s="28">
        <f>'Thông tin đầu vào'!C28</f>
        <v/>
      </c>
      <c r="D11" s="15" t="inlineStr">
        <is>
          <t>Tài sản tích lũy giáo dục hiện có</t>
        </is>
      </c>
    </row>
    <row r="12" ht="24" customHeight="1">
      <c r="B12" s="13" t="inlineStr">
        <is>
          <t>Quỹ cũ tự lớn đến khi con 18 tuổi (triệu)</t>
        </is>
      </c>
      <c r="C12" s="28">
        <f>ROUND(C11 * (1 + 'Thông tin đầu vào'!C25)^C8, 0)</f>
        <v/>
      </c>
      <c r="D12" s="15" t="inlineStr">
        <is>
          <t>Giá trị quỹ hiện có tự tăng trưởng ở lợi suất đầu tư kỳ vọng</t>
        </is>
      </c>
    </row>
    <row r="13" ht="24" customHeight="1">
      <c r="B13" s="13" t="inlineStr">
        <is>
          <t>Khoản hụt cần tích lũy thêm (triệu)</t>
        </is>
      </c>
      <c r="C13" s="30">
        <f>MAX(0, C10 - C12)</f>
        <v/>
      </c>
      <c r="D13" s="15" t="inlineStr">
        <is>
          <t>Số tiền thiếu hụt cần bổ sung qua tích lũy nạp mới hàng tháng</t>
        </is>
      </c>
    </row>
    <row r="14" ht="10" customHeight="1"/>
    <row r="15" ht="24" customHeight="1">
      <c r="B15" s="4" t="inlineStr">
        <is>
          <t>📊 Phần 2: Các phương án tích lũy thêm hàng tháng</t>
        </is>
      </c>
      <c r="C15" s="5" t="n"/>
      <c r="D15" s="5" t="n"/>
    </row>
    <row r="16" ht="24" customHeight="1">
      <c r="B16" s="19" t="inlineStr">
        <is>
          <t>Phương án bắt đầu</t>
        </is>
      </c>
      <c r="C16" s="20" t="inlineStr">
        <is>
          <t>Tích lũy/tháng cần (triệu)</t>
        </is>
      </c>
      <c r="D16" s="19" t="inlineStr">
        <is>
          <t>Phân tích áp lực tài chính</t>
        </is>
      </c>
    </row>
    <row r="17" ht="24" customHeight="1">
      <c r="B17" s="13" t="inlineStr">
        <is>
          <t>Phương án 1: Bắt đầu từ HÔM NAY</t>
        </is>
      </c>
      <c r="C17" s="31">
        <f>ROUND(IFERROR(-PMT('Thông tin đầu vào'!$C$25/12, $C$8*12, -$C$11, $C$10, 1), 0), 1)</f>
        <v/>
      </c>
      <c r="D17" s="15" t="inlineStr">
        <is>
          <t>Lựa chọn tối ưu, giúp chia nhỏ số tiền cần tiết kiệm dài hạn</t>
        </is>
      </c>
    </row>
    <row r="18" ht="24" customHeight="1">
      <c r="B18" s="13" t="inlineStr">
        <is>
          <t>Phương án 2: Trì hoãn 1 NĂM mới bắt đầu</t>
        </is>
      </c>
      <c r="C18" s="32">
        <f>IF($C$8&gt;1, ROUND(IFERROR(-PMT('Thông tin đầu vào'!$C$25/12, ($C$8-1)*12, -$C$11 * (1 + 'Thông tin đầu vào'!$C$25), $C$10, 1), 0), 1), "N/A")</f>
        <v/>
      </c>
      <c r="D18" s="15" t="inlineStr">
        <is>
          <t>Số tiền hàng tháng tăng do thời gian chuẩn bị giảm 12 tháng</t>
        </is>
      </c>
    </row>
    <row r="19" ht="24" customHeight="1">
      <c r="B19" s="13" t="inlineStr">
        <is>
          <t>Phương án 3: Trì hoãn 2 NĂM mới bắt đầu</t>
        </is>
      </c>
      <c r="C19" s="32">
        <f>IF($C$8&gt;2, ROUND(IFERROR(-PMT('Thông tin đầu vào'!$C$25/12, ($C$8-2)*12, -$C$11 * (1 + 'Thông tin đầu vào'!$C$25)^2, $C$10, 1), 0), 1), "N/A")</f>
        <v/>
      </c>
      <c r="D19" s="15" t="inlineStr">
        <is>
          <t>Áp lực tăng mạnh do mất 24 tháng tăng trưởng lãi kép</t>
        </is>
      </c>
    </row>
    <row r="20" ht="10" customHeight="1"/>
    <row r="21" ht="24" customHeight="1">
      <c r="B21" s="4" t="inlineStr">
        <is>
          <t>🛡️ Phần 3: Cảnh báo sức khỏe tài chính &amp; Khuyến nghị (FIDT 5 Lớp)</t>
        </is>
      </c>
      <c r="C21" s="5" t="n"/>
      <c r="D21" s="5" t="n"/>
    </row>
    <row r="22" ht="28" customHeight="1">
      <c r="B22" s="13" t="inlineStr">
        <is>
          <t>Cảnh báo áp lực tích lũy</t>
        </is>
      </c>
      <c r="C22" s="33">
        <f>IF(C17&gt;50, "🔴 ÁP LỰC RẤT CAO", "✅ AN TOÀN")</f>
        <v/>
      </c>
      <c r="D22" s="34">
        <f>IF(C17&gt;50, "Khoản tích lũy &gt;50tr/tháng tạo áp lực lớn cho dòng tiền. Nên hạ thấp kịch bản học tập hoặc chuẩn bị thêm nguồn vốn hỗ trợ.", "Mức tích lũy hàng tháng ổn định, nằm trong ngưỡng an toàn tài chính.")</f>
        <v/>
      </c>
    </row>
    <row r="23" ht="36" customHeight="1">
      <c r="B23" s="13" t="inlineStr">
        <is>
          <t>Thời gian chuẩn bị quỹ</t>
        </is>
      </c>
      <c r="C23" s="33">
        <f>IF(C8&lt;5, "⚠️ THỜI GIAN NGẮN", "✅ THỜI GIAN DÀI")</f>
        <v/>
      </c>
      <c r="D23" s="34">
        <f>IF(C8&lt;5, "Thời gian tích lũy ngắn (&lt;5 năm). Hãy ưu tiên tài sản Lớp 1 (Phòng thủ: Tiền gửi, Trái phiếu CP) hoặc Lớp 2 (Cân bằng: CCQ Trái phiếu) theo framework 5 lớp tài sản FIDT để đảm bảo thanh khoản.", "Thời gian dài (&gt;=5 năm). Có thể phân bổ một phần vào các lớp tài sản tăng trưởng (Lớp 3: Quỹ mở cổ phiếu) hoặc Lớp 4 (Tăng trưởng mạnh: CCQ ETF) để gia tăng hiệu suất đầu tư.")</f>
        <v/>
      </c>
    </row>
    <row r="24" ht="36" customHeight="1">
      <c r="B24" s="13" t="inlineStr">
        <is>
          <t>Rủi ro tỷ giá (nếu đi du học)</t>
        </is>
      </c>
      <c r="C24" s="33">
        <f>IF(OR('Thông tin đầu vào'!C17="Y", 'Thông tin đầu vào'!C18="Y", 'Thông tin đầu vào'!C19="Y"), "🔴 RỦI RO TỶ GIÁ", "✅ AN TOÀN TỶ GIÁ")</f>
        <v/>
      </c>
      <c r="D24" s="34">
        <f>IF(OR('Thông tin đầu vào'!C17="Y", 'Thông tin đầu vào'!C18="Y", 'Thông tin đầu vào'!C19="Y"), "Bạn chọn du học nước ngoài. Hãy cân nhắc mua dần ngoại tệ mục tiêu hoặc tích trữ tài sản có định giá ngoại tệ (Lớp 5 - Alternative theo FIDT) khi còn 2-3 năm trước khi đi học.", "Kế hoạch học tập trong nước. Không chịu ảnh hưởng nhiều bởi rủi ro tỷ giá ngoại hối.")</f>
        <v/>
      </c>
    </row>
    <row r="25" ht="10" customHeight="1"/>
    <row r="27" ht="24" customHeight="1">
      <c r="B27" s="35" t="inlineStr">
        <is>
          <t>📈 BẢNG DỰ KIẾN LỘ TRÌNH TÍCH LŨY THEO NĂM</t>
        </is>
      </c>
      <c r="C27" s="5" t="n"/>
      <c r="D27" s="5" t="n"/>
      <c r="E27" s="5" t="n"/>
    </row>
    <row r="28" ht="24" customHeight="1">
      <c r="B28" s="20" t="inlineStr">
        <is>
          <t>Năm thực tế</t>
        </is>
      </c>
      <c r="C28" s="20" t="inlineStr">
        <is>
          <t>Lộ trình Tích lũy tối ưu (Bắt đầu ngay)</t>
        </is>
      </c>
      <c r="D28" s="20" t="inlineStr">
        <is>
          <t>Mục tiêu Tuyến tính (Mốc chuẩn cần đạt)</t>
        </is>
      </c>
      <c r="E28" s="20" t="inlineStr">
        <is>
          <t>Dự phóng Tích lũy hiện tại (Không nạp thêm)</t>
        </is>
      </c>
    </row>
    <row r="29" ht="20" customHeight="1">
      <c r="B29" s="36" t="n">
        <v>0</v>
      </c>
      <c r="C29" s="37">
        <f>IF(B29&lt;=$C$8, -FV('Thông tin đầu vào'!$C$25/12, B29*12, $C$17, 'Thông tin đầu vào'!$C$28, 1), "")</f>
        <v/>
      </c>
      <c r="D29" s="37">
        <f>IF(B29&lt;=$C$8, 'Thông tin đầu vào'!$C$28 + B29 * ($C$10 - 'Thông tin đầu vào'!$C$28) / $C$8, "")</f>
        <v/>
      </c>
      <c r="E29" s="37">
        <f>IF(B29&lt;=$C$8, -FV('Thông tin đầu vào'!$C$25/12, B29*12, 'Thông tin đầu vào'!$C$29, 'Thông tin đầu vào'!$C$28, 1), "")</f>
        <v/>
      </c>
    </row>
    <row r="30" ht="20" customHeight="1">
      <c r="B30" s="36" t="n">
        <v>1</v>
      </c>
      <c r="C30" s="37">
        <f>IF(B30&lt;=$C$8, -FV('Thông tin đầu vào'!$C$25/12, B30*12, $C$17, 'Thông tin đầu vào'!$C$28, 1), "")</f>
        <v/>
      </c>
      <c r="D30" s="37">
        <f>IF(B30&lt;=$C$8, 'Thông tin đầu vào'!$C$28 + B30 * ($C$10 - 'Thông tin đầu vào'!$C$28) / $C$8, "")</f>
        <v/>
      </c>
      <c r="E30" s="37">
        <f>IF(B30&lt;=$C$8, -FV('Thông tin đầu vào'!$C$25/12, B30*12, 'Thông tin đầu vào'!$C$29, 'Thông tin đầu vào'!$C$28, 1), "")</f>
        <v/>
      </c>
    </row>
    <row r="31" ht="20" customHeight="1">
      <c r="B31" s="36" t="n">
        <v>2</v>
      </c>
      <c r="C31" s="37">
        <f>IF(B31&lt;=$C$8, -FV('Thông tin đầu vào'!$C$25/12, B31*12, $C$17, 'Thông tin đầu vào'!$C$28, 1), "")</f>
        <v/>
      </c>
      <c r="D31" s="37">
        <f>IF(B31&lt;=$C$8, 'Thông tin đầu vào'!$C$28 + B31 * ($C$10 - 'Thông tin đầu vào'!$C$28) / $C$8, "")</f>
        <v/>
      </c>
      <c r="E31" s="37">
        <f>IF(B31&lt;=$C$8, -FV('Thông tin đầu vào'!$C$25/12, B31*12, 'Thông tin đầu vào'!$C$29, 'Thông tin đầu vào'!$C$28, 1), "")</f>
        <v/>
      </c>
    </row>
    <row r="32" ht="20" customHeight="1">
      <c r="B32" s="36" t="n">
        <v>3</v>
      </c>
      <c r="C32" s="37">
        <f>IF(B32&lt;=$C$8, -FV('Thông tin đầu vào'!$C$25/12, B32*12, $C$17, 'Thông tin đầu vào'!$C$28, 1), "")</f>
        <v/>
      </c>
      <c r="D32" s="37">
        <f>IF(B32&lt;=$C$8, 'Thông tin đầu vào'!$C$28 + B32 * ($C$10 - 'Thông tin đầu vào'!$C$28) / $C$8, "")</f>
        <v/>
      </c>
      <c r="E32" s="37">
        <f>IF(B32&lt;=$C$8, -FV('Thông tin đầu vào'!$C$25/12, B32*12, 'Thông tin đầu vào'!$C$29, 'Thông tin đầu vào'!$C$28, 1), "")</f>
        <v/>
      </c>
    </row>
    <row r="33" ht="20" customHeight="1">
      <c r="B33" s="36" t="n">
        <v>4</v>
      </c>
      <c r="C33" s="37">
        <f>IF(B33&lt;=$C$8, -FV('Thông tin đầu vào'!$C$25/12, B33*12, $C$17, 'Thông tin đầu vào'!$C$28, 1), "")</f>
        <v/>
      </c>
      <c r="D33" s="37">
        <f>IF(B33&lt;=$C$8, 'Thông tin đầu vào'!$C$28 + B33 * ($C$10 - 'Thông tin đầu vào'!$C$28) / $C$8, "")</f>
        <v/>
      </c>
      <c r="E33" s="37">
        <f>IF(B33&lt;=$C$8, -FV('Thông tin đầu vào'!$C$25/12, B33*12, 'Thông tin đầu vào'!$C$29, 'Thông tin đầu vào'!$C$28, 1), "")</f>
        <v/>
      </c>
    </row>
    <row r="34" ht="20" customHeight="1">
      <c r="B34" s="36" t="n">
        <v>5</v>
      </c>
      <c r="C34" s="37">
        <f>IF(B34&lt;=$C$8, -FV('Thông tin đầu vào'!$C$25/12, B34*12, $C$17, 'Thông tin đầu vào'!$C$28, 1), "")</f>
        <v/>
      </c>
      <c r="D34" s="37">
        <f>IF(B34&lt;=$C$8, 'Thông tin đầu vào'!$C$28 + B34 * ($C$10 - 'Thông tin đầu vào'!$C$28) / $C$8, "")</f>
        <v/>
      </c>
      <c r="E34" s="37">
        <f>IF(B34&lt;=$C$8, -FV('Thông tin đầu vào'!$C$25/12, B34*12, 'Thông tin đầu vào'!$C$29, 'Thông tin đầu vào'!$C$28, 1), "")</f>
        <v/>
      </c>
    </row>
    <row r="35" ht="20" customHeight="1">
      <c r="B35" s="36" t="n">
        <v>6</v>
      </c>
      <c r="C35" s="37">
        <f>IF(B35&lt;=$C$8, -FV('Thông tin đầu vào'!$C$25/12, B35*12, $C$17, 'Thông tin đầu vào'!$C$28, 1), "")</f>
        <v/>
      </c>
      <c r="D35" s="37">
        <f>IF(B35&lt;=$C$8, 'Thông tin đầu vào'!$C$28 + B35 * ($C$10 - 'Thông tin đầu vào'!$C$28) / $C$8, "")</f>
        <v/>
      </c>
      <c r="E35" s="37">
        <f>IF(B35&lt;=$C$8, -FV('Thông tin đầu vào'!$C$25/12, B35*12, 'Thông tin đầu vào'!$C$29, 'Thông tin đầu vào'!$C$28, 1), "")</f>
        <v/>
      </c>
    </row>
    <row r="36" ht="20" customHeight="1">
      <c r="B36" s="36" t="n">
        <v>7</v>
      </c>
      <c r="C36" s="37">
        <f>IF(B36&lt;=$C$8, -FV('Thông tin đầu vào'!$C$25/12, B36*12, $C$17, 'Thông tin đầu vào'!$C$28, 1), "")</f>
        <v/>
      </c>
      <c r="D36" s="37">
        <f>IF(B36&lt;=$C$8, 'Thông tin đầu vào'!$C$28 + B36 * ($C$10 - 'Thông tin đầu vào'!$C$28) / $C$8, "")</f>
        <v/>
      </c>
      <c r="E36" s="37">
        <f>IF(B36&lt;=$C$8, -FV('Thông tin đầu vào'!$C$25/12, B36*12, 'Thông tin đầu vào'!$C$29, 'Thông tin đầu vào'!$C$28, 1), "")</f>
        <v/>
      </c>
    </row>
    <row r="37" ht="20" customHeight="1">
      <c r="B37" s="36" t="n">
        <v>8</v>
      </c>
      <c r="C37" s="37">
        <f>IF(B37&lt;=$C$8, -FV('Thông tin đầu vào'!$C$25/12, B37*12, $C$17, 'Thông tin đầu vào'!$C$28, 1), "")</f>
        <v/>
      </c>
      <c r="D37" s="37">
        <f>IF(B37&lt;=$C$8, 'Thông tin đầu vào'!$C$28 + B37 * ($C$10 - 'Thông tin đầu vào'!$C$28) / $C$8, "")</f>
        <v/>
      </c>
      <c r="E37" s="37">
        <f>IF(B37&lt;=$C$8, -FV('Thông tin đầu vào'!$C$25/12, B37*12, 'Thông tin đầu vào'!$C$29, 'Thông tin đầu vào'!$C$28, 1), "")</f>
        <v/>
      </c>
    </row>
    <row r="38" ht="20" customHeight="1">
      <c r="B38" s="36" t="n">
        <v>9</v>
      </c>
      <c r="C38" s="37">
        <f>IF(B38&lt;=$C$8, -FV('Thông tin đầu vào'!$C$25/12, B38*12, $C$17, 'Thông tin đầu vào'!$C$28, 1), "")</f>
        <v/>
      </c>
      <c r="D38" s="37">
        <f>IF(B38&lt;=$C$8, 'Thông tin đầu vào'!$C$28 + B38 * ($C$10 - 'Thông tin đầu vào'!$C$28) / $C$8, "")</f>
        <v/>
      </c>
      <c r="E38" s="37">
        <f>IF(B38&lt;=$C$8, -FV('Thông tin đầu vào'!$C$25/12, B38*12, 'Thông tin đầu vào'!$C$29, 'Thông tin đầu vào'!$C$28, 1), "")</f>
        <v/>
      </c>
    </row>
    <row r="39" ht="20" customHeight="1">
      <c r="B39" s="36" t="n">
        <v>10</v>
      </c>
      <c r="C39" s="37">
        <f>IF(B39&lt;=$C$8, -FV('Thông tin đầu vào'!$C$25/12, B39*12, $C$17, 'Thông tin đầu vào'!$C$28, 1), "")</f>
        <v/>
      </c>
      <c r="D39" s="37">
        <f>IF(B39&lt;=$C$8, 'Thông tin đầu vào'!$C$28 + B39 * ($C$10 - 'Thông tin đầu vào'!$C$28) / $C$8, "")</f>
        <v/>
      </c>
      <c r="E39" s="37">
        <f>IF(B39&lt;=$C$8, -FV('Thông tin đầu vào'!$C$25/12, B39*12, 'Thông tin đầu vào'!$C$29, 'Thông tin đầu vào'!$C$28, 1), "")</f>
        <v/>
      </c>
    </row>
    <row r="40" ht="20" customHeight="1">
      <c r="B40" s="36" t="n">
        <v>11</v>
      </c>
      <c r="C40" s="37">
        <f>IF(B40&lt;=$C$8, -FV('Thông tin đầu vào'!$C$25/12, B40*12, $C$17, 'Thông tin đầu vào'!$C$28, 1), "")</f>
        <v/>
      </c>
      <c r="D40" s="37">
        <f>IF(B40&lt;=$C$8, 'Thông tin đầu vào'!$C$28 + B40 * ($C$10 - 'Thông tin đầu vào'!$C$28) / $C$8, "")</f>
        <v/>
      </c>
      <c r="E40" s="37">
        <f>IF(B40&lt;=$C$8, -FV('Thông tin đầu vào'!$C$25/12, B40*12, 'Thông tin đầu vào'!$C$29, 'Thông tin đầu vào'!$C$28, 1), "")</f>
        <v/>
      </c>
    </row>
    <row r="41" ht="20" customHeight="1">
      <c r="B41" s="36" t="n">
        <v>12</v>
      </c>
      <c r="C41" s="37">
        <f>IF(B41&lt;=$C$8, -FV('Thông tin đầu vào'!$C$25/12, B41*12, $C$17, 'Thông tin đầu vào'!$C$28, 1), "")</f>
        <v/>
      </c>
      <c r="D41" s="37">
        <f>IF(B41&lt;=$C$8, 'Thông tin đầu vào'!$C$28 + B41 * ($C$10 - 'Thông tin đầu vào'!$C$28) / $C$8, "")</f>
        <v/>
      </c>
      <c r="E41" s="37">
        <f>IF(B41&lt;=$C$8, -FV('Thông tin đầu vào'!$C$25/12, B41*12, 'Thông tin đầu vào'!$C$29, 'Thông tin đầu vào'!$C$28, 1), "")</f>
        <v/>
      </c>
    </row>
    <row r="42" ht="20" customHeight="1">
      <c r="B42" s="36" t="n">
        <v>13</v>
      </c>
      <c r="C42" s="37">
        <f>IF(B42&lt;=$C$8, -FV('Thông tin đầu vào'!$C$25/12, B42*12, $C$17, 'Thông tin đầu vào'!$C$28, 1), "")</f>
        <v/>
      </c>
      <c r="D42" s="37">
        <f>IF(B42&lt;=$C$8, 'Thông tin đầu vào'!$C$28 + B42 * ($C$10 - 'Thông tin đầu vào'!$C$28) / $C$8, "")</f>
        <v/>
      </c>
      <c r="E42" s="37">
        <f>IF(B42&lt;=$C$8, -FV('Thông tin đầu vào'!$C$25/12, B42*12, 'Thông tin đầu vào'!$C$29, 'Thông tin đầu vào'!$C$28, 1), "")</f>
        <v/>
      </c>
    </row>
    <row r="43" ht="20" customHeight="1">
      <c r="B43" s="36" t="n">
        <v>14</v>
      </c>
      <c r="C43" s="37">
        <f>IF(B43&lt;=$C$8, -FV('Thông tin đầu vào'!$C$25/12, B43*12, $C$17, 'Thông tin đầu vào'!$C$28, 1), "")</f>
        <v/>
      </c>
      <c r="D43" s="37">
        <f>IF(B43&lt;=$C$8, 'Thông tin đầu vào'!$C$28 + B43 * ($C$10 - 'Thông tin đầu vào'!$C$28) / $C$8, "")</f>
        <v/>
      </c>
      <c r="E43" s="37">
        <f>IF(B43&lt;=$C$8, -FV('Thông tin đầu vào'!$C$25/12, B43*12, 'Thông tin đầu vào'!$C$29, 'Thông tin đầu vào'!$C$28, 1), "")</f>
        <v/>
      </c>
    </row>
    <row r="44" ht="20" customHeight="1">
      <c r="B44" s="36" t="n">
        <v>15</v>
      </c>
      <c r="C44" s="37">
        <f>IF(B44&lt;=$C$8, -FV('Thông tin đầu vào'!$C$25/12, B44*12, $C$17, 'Thông tin đầu vào'!$C$28, 1), "")</f>
        <v/>
      </c>
      <c r="D44" s="37">
        <f>IF(B44&lt;=$C$8, 'Thông tin đầu vào'!$C$28 + B44 * ($C$10 - 'Thông tin đầu vào'!$C$28) / $C$8, "")</f>
        <v/>
      </c>
      <c r="E44" s="37">
        <f>IF(B44&lt;=$C$8, -FV('Thông tin đầu vào'!$C$25/12, B44*12, 'Thông tin đầu vào'!$C$29, 'Thông tin đầu vào'!$C$28, 1), "")</f>
        <v/>
      </c>
    </row>
    <row r="45" ht="20" customHeight="1">
      <c r="B45" s="36" t="n">
        <v>16</v>
      </c>
      <c r="C45" s="37">
        <f>IF(B45&lt;=$C$8, -FV('Thông tin đầu vào'!$C$25/12, B45*12, $C$17, 'Thông tin đầu vào'!$C$28, 1), "")</f>
        <v/>
      </c>
      <c r="D45" s="37">
        <f>IF(B45&lt;=$C$8, 'Thông tin đầu vào'!$C$28 + B45 * ($C$10 - 'Thông tin đầu vào'!$C$28) / $C$8, "")</f>
        <v/>
      </c>
      <c r="E45" s="37">
        <f>IF(B45&lt;=$C$8, -FV('Thông tin đầu vào'!$C$25/12, B45*12, 'Thông tin đầu vào'!$C$29, 'Thông tin đầu vào'!$C$28, 1), "")</f>
        <v/>
      </c>
    </row>
    <row r="46" ht="20" customHeight="1">
      <c r="B46" s="36" t="n">
        <v>17</v>
      </c>
      <c r="C46" s="37">
        <f>IF(B46&lt;=$C$8, -FV('Thông tin đầu vào'!$C$25/12, B46*12, $C$17, 'Thông tin đầu vào'!$C$28, 1), "")</f>
        <v/>
      </c>
      <c r="D46" s="37">
        <f>IF(B46&lt;=$C$8, 'Thông tin đầu vào'!$C$28 + B46 * ($C$10 - 'Thông tin đầu vào'!$C$28) / $C$8, "")</f>
        <v/>
      </c>
      <c r="E46" s="37">
        <f>IF(B46&lt;=$C$8, -FV('Thông tin đầu vào'!$C$25/12, B46*12, 'Thông tin đầu vào'!$C$29, 'Thông tin đầu vào'!$C$28, 1), "")</f>
        <v/>
      </c>
    </row>
    <row r="47" ht="20" customHeight="1">
      <c r="B47" s="36" t="n">
        <v>18</v>
      </c>
      <c r="C47" s="37">
        <f>IF(B47&lt;=$C$8, -FV('Thông tin đầu vào'!$C$25/12, B47*12, $C$17, 'Thông tin đầu vào'!$C$28, 1), "")</f>
        <v/>
      </c>
      <c r="D47" s="37">
        <f>IF(B47&lt;=$C$8, 'Thông tin đầu vào'!$C$28 + B47 * ($C$10 - 'Thông tin đầu vào'!$C$28) / $C$8, "")</f>
        <v/>
      </c>
      <c r="E47" s="37">
        <f>IF(B47&lt;=$C$8, -FV('Thông tin đầu vào'!$C$25/12, B47*12, 'Thông tin đầu vào'!$C$29, 'Thông tin đầu vào'!$C$28, 1), "")</f>
        <v/>
      </c>
    </row>
    <row r="49" ht="24" customHeight="1">
      <c r="B49" s="12" t="inlineStr">
        <is>
          <t>Chỉ mang tính tham khảo. Không phải tư vấn tài chính cá nhân hóa. Các giả định lợi suất và lạm phát học phí được ước tính dựa trên dữ liệu lịch sử và không cam kết kết quả trong tương lai.</t>
        </is>
      </c>
    </row>
  </sheetData>
  <mergeCells count="8">
    <mergeCell ref="B27:E27"/>
    <mergeCell ref="B5:D5"/>
    <mergeCell ref="B1:E1"/>
    <mergeCell ref="B49:E49"/>
    <mergeCell ref="B3:E3"/>
    <mergeCell ref="B2:E2"/>
    <mergeCell ref="B21:D21"/>
    <mergeCell ref="B15:D15"/>
  </mergeCells>
  <conditionalFormatting sqref="C22:C24">
    <cfRule type="cellIs" priority="1" operator="equal" dxfId="0">
      <formula>"🔴 ÁP LỰC RẤT CAO"</formula>
    </cfRule>
    <cfRule type="cellIs" priority="2" operator="equal" dxfId="0">
      <formula>"🔴 RỦI RO TỶ GIÁ"</formula>
    </cfRule>
    <cfRule type="cellIs" priority="3" operator="equal" dxfId="1">
      <formula>"⚠️ THỜI GIAN NGẮN"</formula>
    </cfRule>
    <cfRule type="cellIs" priority="4" operator="equal" dxfId="2">
      <formula>"✅ AN TOÀN"</formula>
    </cfRule>
    <cfRule type="cellIs" priority="5" operator="equal" dxfId="2">
      <formula>"✅ THỜI GIAN DÀI"</formula>
    </cfRule>
    <cfRule type="cellIs" priority="6" operator="equal" dxfId="2">
      <formula>"✅ AN TOÀN TỶ GIÁ"</formula>
    </cfRule>
  </conditionalFormatting>
  <pageMargins left="0.75" right="0.75" top="1" bottom="1" header="0.5" footer="0.5"/>
  <drawing xmlns:r="http://schemas.openxmlformats.org/officeDocument/2006/relationships" r:id="rId1"/>
</worksheet>
</file>

<file path=xl/worksheets/sheet4.xml><?xml version="1.0" encoding="utf-8"?>
<worksheet xmlns="http://schemas.openxmlformats.org/spreadsheetml/2006/main">
  <sheetPr>
    <tabColor rgb="001A3C5E"/>
    <outlinePr summaryBelow="1" summaryRight="1"/>
    <pageSetUpPr/>
  </sheetPr>
  <dimension ref="B1:F33"/>
  <sheetViews>
    <sheetView showGridLines="1" workbookViewId="0">
      <selection activeCell="A1" sqref="A1"/>
    </sheetView>
  </sheetViews>
  <sheetFormatPr baseColWidth="8" defaultRowHeight="15"/>
  <cols>
    <col width="3" customWidth="1" min="1" max="1"/>
    <col width="15" customWidth="1" min="2" max="2"/>
    <col width="24" customWidth="1" min="3" max="3"/>
    <col width="24" customWidth="1" min="4" max="4"/>
    <col width="24" customWidth="1" min="5" max="5"/>
    <col width="30" customWidth="1" min="6" max="6"/>
  </cols>
  <sheetData>
    <row r="1" ht="20" customHeight="1">
      <c r="B1" s="1" t="inlineStr">
        <is>
          <t>Nguyễn Ngọc Ưng – nguyenngocung.com</t>
        </is>
      </c>
    </row>
    <row r="2" ht="40" customHeight="1">
      <c r="B2" s="2" t="inlineStr">
        <is>
          <t>THEO DÕI TÍCH LŨY THỰC TẾ HÀNG THÁNG</t>
        </is>
      </c>
    </row>
    <row r="3" ht="24" customHeight="1">
      <c r="B3" s="3" t="inlineStr">
        <is>
          <t>Ghi chép số tiền tích lũy thực tế mỗi tháng để so sánh với kế hoạch học tập.</t>
        </is>
      </c>
    </row>
    <row r="4" ht="10" customHeight="1"/>
    <row r="5" ht="24" customHeight="1">
      <c r="B5" s="38" t="inlineStr">
        <is>
          <t>Tháng</t>
        </is>
      </c>
      <c r="C5" s="38" t="inlineStr">
        <is>
          <t>Kế hoạch (triệu)</t>
        </is>
      </c>
      <c r="D5" s="38" t="inlineStr">
        <is>
          <t>Thực tế nạp (triệu)</t>
        </is>
      </c>
      <c r="E5" s="38" t="inlineStr">
        <is>
          <t>Chênh lệch (triệu)</t>
        </is>
      </c>
      <c r="F5" s="39" t="inlineStr">
        <is>
          <t>Ghi chú tiến độ</t>
        </is>
      </c>
    </row>
    <row r="6" ht="22" customHeight="1">
      <c r="B6" s="40" t="inlineStr">
        <is>
          <t>Tháng 07/2026</t>
        </is>
      </c>
      <c r="C6" s="41">
        <f>'Kết quả'!$C$17</f>
        <v/>
      </c>
      <c r="D6" s="42" t="inlineStr"/>
      <c r="E6" s="43">
        <f>IF(D6="", "", D6-C6)</f>
        <v/>
      </c>
      <c r="F6" s="44">
        <f>IF(E6="", "", IF(E6&gt;=0, "✅ Đạt chỉ tiêu", "❌ Cần bù đắp tháng sau"))</f>
        <v/>
      </c>
    </row>
    <row r="7" ht="22" customHeight="1">
      <c r="B7" s="40" t="inlineStr">
        <is>
          <t>Tháng 08/2026</t>
        </is>
      </c>
      <c r="C7" s="41">
        <f>'Kết quả'!$C$17</f>
        <v/>
      </c>
      <c r="D7" s="42" t="inlineStr"/>
      <c r="E7" s="43">
        <f>IF(D7="", "", D7-C7)</f>
        <v/>
      </c>
      <c r="F7" s="44">
        <f>IF(E7="", "", IF(E7&gt;=0, "✅ Đạt chỉ tiêu", "❌ Cần bù đắp tháng sau"))</f>
        <v/>
      </c>
    </row>
    <row r="8" ht="22" customHeight="1">
      <c r="B8" s="40" t="inlineStr">
        <is>
          <t>Tháng 09/2026</t>
        </is>
      </c>
      <c r="C8" s="41">
        <f>'Kết quả'!$C$17</f>
        <v/>
      </c>
      <c r="D8" s="42" t="inlineStr"/>
      <c r="E8" s="43">
        <f>IF(D8="", "", D8-C8)</f>
        <v/>
      </c>
      <c r="F8" s="44">
        <f>IF(E8="", "", IF(E8&gt;=0, "✅ Đạt chỉ tiêu", "❌ Cần bù đắp tháng sau"))</f>
        <v/>
      </c>
    </row>
    <row r="9" ht="22" customHeight="1">
      <c r="B9" s="40" t="inlineStr">
        <is>
          <t>Tháng 10/2026</t>
        </is>
      </c>
      <c r="C9" s="41">
        <f>'Kết quả'!$C$17</f>
        <v/>
      </c>
      <c r="D9" s="42" t="inlineStr"/>
      <c r="E9" s="43">
        <f>IF(D9="", "", D9-C9)</f>
        <v/>
      </c>
      <c r="F9" s="44">
        <f>IF(E9="", "", IF(E9&gt;=0, "✅ Đạt chỉ tiêu", "❌ Cần bù đắp tháng sau"))</f>
        <v/>
      </c>
    </row>
    <row r="10" ht="22" customHeight="1">
      <c r="B10" s="40" t="inlineStr">
        <is>
          <t>Tháng 11/2026</t>
        </is>
      </c>
      <c r="C10" s="41">
        <f>'Kết quả'!$C$17</f>
        <v/>
      </c>
      <c r="D10" s="42" t="inlineStr"/>
      <c r="E10" s="43">
        <f>IF(D10="", "", D10-C10)</f>
        <v/>
      </c>
      <c r="F10" s="44">
        <f>IF(E10="", "", IF(E10&gt;=0, "✅ Đạt chỉ tiêu", "❌ Cần bù đắp tháng sau"))</f>
        <v/>
      </c>
    </row>
    <row r="11" ht="22" customHeight="1">
      <c r="B11" s="40" t="inlineStr">
        <is>
          <t>Tháng 12/2026</t>
        </is>
      </c>
      <c r="C11" s="41">
        <f>'Kết quả'!$C$17</f>
        <v/>
      </c>
      <c r="D11" s="42" t="inlineStr"/>
      <c r="E11" s="43">
        <f>IF(D11="", "", D11-C11)</f>
        <v/>
      </c>
      <c r="F11" s="44">
        <f>IF(E11="", "", IF(E11&gt;=0, "✅ Đạt chỉ tiêu", "❌ Cần bù đắp tháng sau"))</f>
        <v/>
      </c>
    </row>
    <row r="12" ht="22" customHeight="1">
      <c r="B12" s="40" t="inlineStr">
        <is>
          <t>Tháng 01/2027</t>
        </is>
      </c>
      <c r="C12" s="41">
        <f>'Kết quả'!$C$17</f>
        <v/>
      </c>
      <c r="D12" s="42" t="inlineStr"/>
      <c r="E12" s="43">
        <f>IF(D12="", "", D12-C12)</f>
        <v/>
      </c>
      <c r="F12" s="44">
        <f>IF(E12="", "", IF(E12&gt;=0, "✅ Đạt chỉ tiêu", "❌ Cần bù đắp tháng sau"))</f>
        <v/>
      </c>
    </row>
    <row r="13" ht="22" customHeight="1">
      <c r="B13" s="40" t="inlineStr">
        <is>
          <t>Tháng 02/2027</t>
        </is>
      </c>
      <c r="C13" s="41">
        <f>'Kết quả'!$C$17</f>
        <v/>
      </c>
      <c r="D13" s="42" t="inlineStr"/>
      <c r="E13" s="43">
        <f>IF(D13="", "", D13-C13)</f>
        <v/>
      </c>
      <c r="F13" s="44">
        <f>IF(E13="", "", IF(E13&gt;=0, "✅ Đạt chỉ tiêu", "❌ Cần bù đắp tháng sau"))</f>
        <v/>
      </c>
    </row>
    <row r="14" ht="22" customHeight="1">
      <c r="B14" s="40" t="inlineStr">
        <is>
          <t>Tháng 03/2027</t>
        </is>
      </c>
      <c r="C14" s="41">
        <f>'Kết quả'!$C$17</f>
        <v/>
      </c>
      <c r="D14" s="42" t="inlineStr"/>
      <c r="E14" s="43">
        <f>IF(D14="", "", D14-C14)</f>
        <v/>
      </c>
      <c r="F14" s="44">
        <f>IF(E14="", "", IF(E14&gt;=0, "✅ Đạt chỉ tiêu", "❌ Cần bù đắp tháng sau"))</f>
        <v/>
      </c>
    </row>
    <row r="15" ht="22" customHeight="1">
      <c r="B15" s="40" t="inlineStr">
        <is>
          <t>Tháng 04/2027</t>
        </is>
      </c>
      <c r="C15" s="41">
        <f>'Kết quả'!$C$17</f>
        <v/>
      </c>
      <c r="D15" s="42" t="inlineStr"/>
      <c r="E15" s="43">
        <f>IF(D15="", "", D15-C15)</f>
        <v/>
      </c>
      <c r="F15" s="44">
        <f>IF(E15="", "", IF(E15&gt;=0, "✅ Đạt chỉ tiêu", "❌ Cần bù đắp tháng sau"))</f>
        <v/>
      </c>
    </row>
    <row r="16" ht="22" customHeight="1">
      <c r="B16" s="40" t="inlineStr">
        <is>
          <t>Tháng 05/2027</t>
        </is>
      </c>
      <c r="C16" s="41">
        <f>'Kết quả'!$C$17</f>
        <v/>
      </c>
      <c r="D16" s="42" t="inlineStr"/>
      <c r="E16" s="43">
        <f>IF(D16="", "", D16-C16)</f>
        <v/>
      </c>
      <c r="F16" s="44">
        <f>IF(E16="", "", IF(E16&gt;=0, "✅ Đạt chỉ tiêu", "❌ Cần bù đắp tháng sau"))</f>
        <v/>
      </c>
    </row>
    <row r="17" ht="22" customHeight="1">
      <c r="B17" s="40" t="inlineStr">
        <is>
          <t>Tháng 06/2027</t>
        </is>
      </c>
      <c r="C17" s="41">
        <f>'Kết quả'!$C$17</f>
        <v/>
      </c>
      <c r="D17" s="42" t="inlineStr"/>
      <c r="E17" s="43">
        <f>IF(D17="", "", D17-C17)</f>
        <v/>
      </c>
      <c r="F17" s="44">
        <f>IF(E17="", "", IF(E17&gt;=0, "✅ Đạt chỉ tiêu", "❌ Cần bù đắp tháng sau"))</f>
        <v/>
      </c>
    </row>
    <row r="18" ht="22" customHeight="1">
      <c r="B18" s="40" t="inlineStr">
        <is>
          <t>Tháng 07/2027</t>
        </is>
      </c>
      <c r="C18" s="41">
        <f>'Kết quả'!$C$17</f>
        <v/>
      </c>
      <c r="D18" s="42" t="inlineStr"/>
      <c r="E18" s="43">
        <f>IF(D18="", "", D18-C18)</f>
        <v/>
      </c>
      <c r="F18" s="44">
        <f>IF(E18="", "", IF(E18&gt;=0, "✅ Đạt chỉ tiêu", "❌ Cần bù đắp tháng sau"))</f>
        <v/>
      </c>
    </row>
    <row r="19" ht="22" customHeight="1">
      <c r="B19" s="40" t="inlineStr">
        <is>
          <t>Tháng 08/2027</t>
        </is>
      </c>
      <c r="C19" s="41">
        <f>'Kết quả'!$C$17</f>
        <v/>
      </c>
      <c r="D19" s="42" t="inlineStr"/>
      <c r="E19" s="43">
        <f>IF(D19="", "", D19-C19)</f>
        <v/>
      </c>
      <c r="F19" s="44">
        <f>IF(E19="", "", IF(E19&gt;=0, "✅ Đạt chỉ tiêu", "❌ Cần bù đắp tháng sau"))</f>
        <v/>
      </c>
    </row>
    <row r="20" ht="22" customHeight="1">
      <c r="B20" s="40" t="inlineStr">
        <is>
          <t>Tháng 09/2027</t>
        </is>
      </c>
      <c r="C20" s="41">
        <f>'Kết quả'!$C$17</f>
        <v/>
      </c>
      <c r="D20" s="42" t="inlineStr"/>
      <c r="E20" s="43">
        <f>IF(D20="", "", D20-C20)</f>
        <v/>
      </c>
      <c r="F20" s="44">
        <f>IF(E20="", "", IF(E20&gt;=0, "✅ Đạt chỉ tiêu", "❌ Cần bù đắp tháng sau"))</f>
        <v/>
      </c>
    </row>
    <row r="21" ht="22" customHeight="1">
      <c r="B21" s="40" t="inlineStr">
        <is>
          <t>Tháng 10/2027</t>
        </is>
      </c>
      <c r="C21" s="41">
        <f>'Kết quả'!$C$17</f>
        <v/>
      </c>
      <c r="D21" s="42" t="inlineStr"/>
      <c r="E21" s="43">
        <f>IF(D21="", "", D21-C21)</f>
        <v/>
      </c>
      <c r="F21" s="44">
        <f>IF(E21="", "", IF(E21&gt;=0, "✅ Đạt chỉ tiêu", "❌ Cần bù đắp tháng sau"))</f>
        <v/>
      </c>
    </row>
    <row r="22" ht="22" customHeight="1">
      <c r="B22" s="40" t="inlineStr">
        <is>
          <t>Tháng 11/2027</t>
        </is>
      </c>
      <c r="C22" s="41">
        <f>'Kết quả'!$C$17</f>
        <v/>
      </c>
      <c r="D22" s="42" t="inlineStr"/>
      <c r="E22" s="43">
        <f>IF(D22="", "", D22-C22)</f>
        <v/>
      </c>
      <c r="F22" s="44">
        <f>IF(E22="", "", IF(E22&gt;=0, "✅ Đạt chỉ tiêu", "❌ Cần bù đắp tháng sau"))</f>
        <v/>
      </c>
    </row>
    <row r="23" ht="22" customHeight="1">
      <c r="B23" s="40" t="inlineStr">
        <is>
          <t>Tháng 12/2027</t>
        </is>
      </c>
      <c r="C23" s="41">
        <f>'Kết quả'!$C$17</f>
        <v/>
      </c>
      <c r="D23" s="42" t="inlineStr"/>
      <c r="E23" s="43">
        <f>IF(D23="", "", D23-C23)</f>
        <v/>
      </c>
      <c r="F23" s="44">
        <f>IF(E23="", "", IF(E23&gt;=0, "✅ Đạt chỉ tiêu", "❌ Cần bù đắp tháng sau"))</f>
        <v/>
      </c>
    </row>
    <row r="24" ht="22" customHeight="1">
      <c r="B24" s="40" t="inlineStr">
        <is>
          <t>Tháng 01/2028</t>
        </is>
      </c>
      <c r="C24" s="41">
        <f>'Kết quả'!$C$17</f>
        <v/>
      </c>
      <c r="D24" s="42" t="inlineStr"/>
      <c r="E24" s="43">
        <f>IF(D24="", "", D24-C24)</f>
        <v/>
      </c>
      <c r="F24" s="44">
        <f>IF(E24="", "", IF(E24&gt;=0, "✅ Đạt chỉ tiêu", "❌ Cần bù đắp tháng sau"))</f>
        <v/>
      </c>
    </row>
    <row r="25" ht="22" customHeight="1">
      <c r="B25" s="40" t="inlineStr">
        <is>
          <t>Tháng 02/2028</t>
        </is>
      </c>
      <c r="C25" s="41">
        <f>'Kết quả'!$C$17</f>
        <v/>
      </c>
      <c r="D25" s="42" t="inlineStr"/>
      <c r="E25" s="43">
        <f>IF(D25="", "", D25-C25)</f>
        <v/>
      </c>
      <c r="F25" s="44">
        <f>IF(E25="", "", IF(E25&gt;=0, "✅ Đạt chỉ tiêu", "❌ Cần bù đắp tháng sau"))</f>
        <v/>
      </c>
    </row>
    <row r="26" ht="22" customHeight="1">
      <c r="B26" s="40" t="inlineStr">
        <is>
          <t>Tháng 03/2028</t>
        </is>
      </c>
      <c r="C26" s="41">
        <f>'Kết quả'!$C$17</f>
        <v/>
      </c>
      <c r="D26" s="42" t="inlineStr"/>
      <c r="E26" s="43">
        <f>IF(D26="", "", D26-C26)</f>
        <v/>
      </c>
      <c r="F26" s="44">
        <f>IF(E26="", "", IF(E26&gt;=0, "✅ Đạt chỉ tiêu", "❌ Cần bù đắp tháng sau"))</f>
        <v/>
      </c>
    </row>
    <row r="27" ht="22" customHeight="1">
      <c r="B27" s="40" t="inlineStr">
        <is>
          <t>Tháng 04/2028</t>
        </is>
      </c>
      <c r="C27" s="41">
        <f>'Kết quả'!$C$17</f>
        <v/>
      </c>
      <c r="D27" s="42" t="inlineStr"/>
      <c r="E27" s="43">
        <f>IF(D27="", "", D27-C27)</f>
        <v/>
      </c>
      <c r="F27" s="44">
        <f>IF(E27="", "", IF(E27&gt;=0, "✅ Đạt chỉ tiêu", "❌ Cần bù đắp tháng sau"))</f>
        <v/>
      </c>
    </row>
    <row r="28" ht="22" customHeight="1">
      <c r="B28" s="40" t="inlineStr">
        <is>
          <t>Tháng 05/2028</t>
        </is>
      </c>
      <c r="C28" s="41">
        <f>'Kết quả'!$C$17</f>
        <v/>
      </c>
      <c r="D28" s="42" t="inlineStr"/>
      <c r="E28" s="43">
        <f>IF(D28="", "", D28-C28)</f>
        <v/>
      </c>
      <c r="F28" s="44">
        <f>IF(E28="", "", IF(E28&gt;=0, "✅ Đạt chỉ tiêu", "❌ Cần bù đắp tháng sau"))</f>
        <v/>
      </c>
    </row>
    <row r="29" ht="22" customHeight="1">
      <c r="B29" s="40" t="inlineStr">
        <is>
          <t>Tháng 06/2028</t>
        </is>
      </c>
      <c r="C29" s="41">
        <f>'Kết quả'!$C$17</f>
        <v/>
      </c>
      <c r="D29" s="42" t="inlineStr"/>
      <c r="E29" s="43">
        <f>IF(D29="", "", D29-C29)</f>
        <v/>
      </c>
      <c r="F29" s="44">
        <f>IF(E29="", "", IF(E29&gt;=0, "✅ Đạt chỉ tiêu", "❌ Cần bù đắp tháng sau"))</f>
        <v/>
      </c>
    </row>
    <row r="30" ht="24" customHeight="1">
      <c r="B30" s="38" t="inlineStr">
        <is>
          <t>TỔNG CỘNG</t>
        </is>
      </c>
      <c r="C30" s="45">
        <f>SUM(C6:C29)</f>
        <v/>
      </c>
      <c r="D30" s="45">
        <f>IF(COUNT(D6:D29)=0, "", SUM(D6:D29))</f>
        <v/>
      </c>
      <c r="E30" s="46">
        <f>IF(D30="", "", D30-C30)</f>
        <v/>
      </c>
      <c r="F30" s="47">
        <f>IF(E30="", "", IF(E30&gt;=0, "🎉 Hoàn thành kế hoạch!", "⚠️ Cần tích lũy thêm"))</f>
        <v/>
      </c>
    </row>
    <row r="33" ht="24" customHeight="1">
      <c r="B33" s="12" t="inlineStr">
        <is>
          <t>Chỉ mang tính tham khảo. Không phải tư vấn tài chính cá nhân hóa. Các giả định lợi suất và lạm phát học phí được ước tính dựa trên dữ liệu lịch sử và không cam kết kết quả trong tương lai.</t>
        </is>
      </c>
    </row>
  </sheetData>
  <mergeCells count="4">
    <mergeCell ref="B33:F33"/>
    <mergeCell ref="B1:E1"/>
    <mergeCell ref="B3:E3"/>
    <mergeCell ref="B2:E2"/>
  </mergeCells>
  <conditionalFormatting sqref="E6:E29">
    <cfRule type="cellIs" priority="1" operator="greaterThanOrEqual" dxfId="3">
      <formula>0</formula>
    </cfRule>
    <cfRule type="cellIs" priority="2" operator="lessThan" dxfId="4">
      <formula>0</formula>
    </cfRule>
  </conditionalFormatting>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2026-07-11T02:37:48Z</dcterms:created>
  <dcterms:modified xmlns:dcterms="http://purl.org/dc/terms/" xmlns:xsi="http://www.w3.org/2001/XMLSchema-instance" xsi:type="dcterms:W3CDTF">2026-07-11T02:37:48Z</dcterms:modified>
</cp:coreProperties>
</file>